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leandrorodriguez/Desktop/Leandro/2024/Direccion de transito BGA/2024/presupuesto 2025/PROYECTOS 2025/"/>
    </mc:Choice>
  </mc:AlternateContent>
  <xr:revisionPtr revIDLastSave="0" documentId="13_ncr:1_{3B523DCE-C2C3-CD41-B106-AF872EBE6D1E}" xr6:coauthVersionLast="47" xr6:coauthVersionMax="47" xr10:uidLastSave="{00000000-0000-0000-0000-000000000000}"/>
  <bookViews>
    <workbookView xWindow="8820" yWindow="500" windowWidth="20740" windowHeight="1750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11" i="1"/>
  <c r="BC11" i="1"/>
  <c r="BC12" i="1"/>
  <c r="BC13" i="1"/>
  <c r="BC14" i="1"/>
  <c r="BC15" i="1"/>
  <c r="BC16" i="1"/>
  <c r="BC17" i="1"/>
  <c r="BC18" i="1"/>
  <c r="BC19" i="1"/>
  <c r="BC20" i="1"/>
  <c r="AN11" i="1"/>
  <c r="AN12" i="1"/>
  <c r="AN13" i="1"/>
  <c r="AN14" i="1"/>
  <c r="AN15" i="1"/>
  <c r="AN16" i="1"/>
  <c r="AN17" i="1"/>
  <c r="AN18" i="1"/>
  <c r="AN19" i="1"/>
  <c r="AN20" i="1"/>
  <c r="Q11" i="1"/>
  <c r="Q12" i="1"/>
  <c r="Q13" i="1"/>
  <c r="Q14" i="1"/>
  <c r="Q15" i="1"/>
  <c r="Q16" i="1"/>
  <c r="Q17" i="1"/>
  <c r="Q18" i="1"/>
  <c r="Q19" i="1"/>
  <c r="Q20" i="1"/>
  <c r="BD19" i="1" l="1"/>
  <c r="BD15" i="1"/>
  <c r="BD18" i="1"/>
  <c r="BD14" i="1"/>
  <c r="BD17" i="1"/>
  <c r="BD13" i="1"/>
  <c r="BD20" i="1"/>
  <c r="BD16" i="1"/>
  <c r="BD12" i="1"/>
  <c r="BD11" i="1"/>
</calcChain>
</file>

<file path=xl/sharedStrings.xml><?xml version="1.0" encoding="utf-8"?>
<sst xmlns="http://schemas.openxmlformats.org/spreadsheetml/2006/main" count="187" uniqueCount="121">
  <si>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</si>
  <si>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</si>
  <si>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</si>
  <si>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</si>
  <si>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</si>
  <si>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</si>
  <si>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</si>
  <si>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</si>
  <si>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</si>
  <si>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</si>
  <si>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</si>
  <si>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</si>
  <si>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</si>
  <si>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</si>
  <si>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</si>
  <si>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</si>
  <si>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</si>
  <si>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</si>
  <si>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</si>
  <si>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</si>
  <si>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</si>
  <si>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</si>
  <si>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</si>
  <si>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</si>
  <si>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</si>
  <si>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</si>
  <si>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</si>
  <si>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</si>
  <si>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</si>
  <si>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</si>
  <si>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</si>
  <si>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</si>
  <si>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</si>
  <si>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</si>
  <si>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</si>
  <si>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</si>
  <si>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</si>
  <si>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</si>
  <si>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</si>
  <si>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</si>
  <si>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</si>
  <si>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</si>
  <si>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</si>
  <si>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</si>
  <si>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</si>
  <si>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</si>
  <si>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</si>
  <si>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</si>
  <si>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</si>
  <si>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</si>
  <si>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</si>
  <si>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</si>
  <si>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</si>
  <si>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</si>
  <si>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</si>
  <si>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</si>
  <si>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</si>
  <si>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</si>
  <si>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</si>
  <si>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</si>
  <si>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</si>
  <si>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</si>
  <si>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</si>
  <si>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</si>
  <si>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</si>
  <si>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</si>
  <si>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</si>
  <si>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</si>
  <si>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</si>
  <si>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</si>
  <si>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</si>
  <si>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</si>
  <si>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</si>
  <si>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</si>
  <si>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protege</t>
  </si>
  <si>
    <t>Transporte.</t>
  </si>
  <si>
    <t>2409</t>
  </si>
  <si>
    <t>Seguridad de transporte (2409).</t>
  </si>
  <si>
    <t>2409063</t>
  </si>
  <si>
    <t xml:space="preserve">Implementar 1 estrategia formativa e informativa para la promoción del transporte seguro, sostenible y eficiente   </t>
  </si>
  <si>
    <t>Estrategias implementadas (240906300)</t>
  </si>
  <si>
    <t>Número</t>
  </si>
  <si>
    <t>2409045</t>
  </si>
  <si>
    <t>Implementar en 24,7 km tecnologia para la seguridad ciudadana</t>
  </si>
  <si>
    <t>Vías con tecnología implementada para la seguridad ciudadana (240904500)</t>
  </si>
  <si>
    <t>Kilómetros</t>
  </si>
  <si>
    <t>Territorio seguro que progresa</t>
  </si>
  <si>
    <t>Gobierno territorial</t>
  </si>
  <si>
    <t>2409003</t>
  </si>
  <si>
    <t>Mejorar los 72000 metros lineales de insfraestructura semaforica</t>
  </si>
  <si>
    <t>Metros lineales de infraestructura mejorada (240900300)</t>
  </si>
  <si>
    <t>Metros lineales</t>
  </si>
  <si>
    <t>2409039</t>
  </si>
  <si>
    <t>Intervenir 58,57 Km de Vías con dispositivos de control y señalización para garantizar la seguridad ciudadana</t>
  </si>
  <si>
    <t>Vías con dispositivos de control y señalización instalados (240903900)</t>
  </si>
  <si>
    <t>2409064</t>
  </si>
  <si>
    <t>Realizar cinco (5) documentos de estudios técnicos de movilidad en el municipio</t>
  </si>
  <si>
    <t>Documentos de estudios técnicos realizados (240906400)</t>
  </si>
  <si>
    <t>2409062</t>
  </si>
  <si>
    <t>Garantizar la disponibilidad de 1.300 Celdas de estacionamiento regulado en el municipio</t>
  </si>
  <si>
    <t>Celdas de estacionamiento regulado disponibles (240906200)</t>
  </si>
  <si>
    <t>4599</t>
  </si>
  <si>
    <t>Fortalecimiento a la gestión y dirección de la administración pública territorial (4599)</t>
  </si>
  <si>
    <t>4599031</t>
  </si>
  <si>
    <t>Asistir tecnicamente  a la Direccion de Transito de Bucaramanga</t>
  </si>
  <si>
    <t>Entidades, organismos y dependencias asistidos técnicamente (459903100)</t>
  </si>
  <si>
    <t>4599012</t>
  </si>
  <si>
    <t>Modificar 1 Sede de la Dirección de Tránsito de Bucaramanga</t>
  </si>
  <si>
    <t>Sedes modificadas (459901200)</t>
  </si>
  <si>
    <t>2409007</t>
  </si>
  <si>
    <t>Asistir tecnicamente a la Direccion de Transito de Bucaramanga en los procesos relacionados con la revision tecnicomecanica de vehiculos de transporte publico y privado</t>
  </si>
  <si>
    <t>Entidades asistidas tecnicamente (240900700)</t>
  </si>
  <si>
    <t>2409011</t>
  </si>
  <si>
    <t>Dotar a un (1) Organismo e tránsito con implementos para el control del tránsito</t>
  </si>
  <si>
    <t>Organismos de tránsito dotados con implementos para el control del tránsito
(240901100)</t>
  </si>
  <si>
    <t>No Acumulativa</t>
  </si>
  <si>
    <t>Acumulativa</t>
  </si>
  <si>
    <t>Dirección de Tránsito</t>
  </si>
  <si>
    <t>11, 16</t>
  </si>
  <si>
    <t>9, 11</t>
  </si>
  <si>
    <t>JAHIR ANDRÉS MANRIQUE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</si>
</sst>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$&quot;\ * #,##0.00_-;\-&quot;$&quot;\ * #,##0.00_-;_-&quot;$&quot;\ * &quot;-&quot;??_-;_-@_-"/>
    <numFmt numFmtId="165" formatCode="#,##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0" totalsRowShown="0" headerRowDxfId="65" dataDxfId="63" headerRowBorderDxfId="64" tableBorderDxfId="62">
  <autoFilter ref="A10:BJ20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/>
    <tableColumn id="47" xr3:uid="{00000000-0010-0000-0000-00002F000000}" name="SGP Educación 2025" dataDxfId="35"/>
    <tableColumn id="48" xr3:uid="{00000000-0010-0000-0000-000030000000}" name="SGP Salud 2025" dataDxfId="34"/>
    <tableColumn id="36" xr3:uid="{9F9AF3B5-9302-4098-86C2-F3751C61856C}" name="SGP Deporte 2025" dataDxfId="33"/>
    <tableColumn id="35" xr3:uid="{C5C853CA-0E38-42F1-B617-F223698DFB1E}" name="SGP Cultura 2025" dataDxfId="32"/>
    <tableColumn id="13" xr3:uid="{D6B586E6-694C-47D3-A512-D9CFE88B0A7F}" name="SGP Libre inversión 2025" dataDxfId="31"/>
    <tableColumn id="12" xr3:uid="{C6702C45-B7D4-4947-B509-EA37B6998105}" name="SGP Libre destinación 2025" dataDxfId="30"/>
    <tableColumn id="11" xr3:uid="{6017F25B-848D-457C-9FE3-AA60351408C4}" name="SGP Alimentación escolar 2025" dataDxfId="29"/>
    <tableColumn id="10" xr3:uid="{2CC2E560-F685-4D13-A61E-33C712BF2BB1}" name="SGP Municipios río Magdalena 2025" dataDxfId="28"/>
    <tableColumn id="9" xr3:uid="{09919044-DCEC-4B52-92EE-B073D02DC126}" name="SGP APSB 2025" dataDxfId="27"/>
    <tableColumn id="8" xr3:uid="{DB23BA9E-ECC6-40CB-BD89-0D2B86F37CB6}" name="Crédito 2025" dataDxfId="26"/>
    <tableColumn id="7" xr3:uid="{D5A630DF-3B56-46D1-9753-5E0368C63EC6}" name="Transferencias de capital - cofinanciación departamento 2025" dataDxfId="25"/>
    <tableColumn id="6" xr3:uid="{412FCA12-6813-443B-B6C2-123BED9F85F9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53" dataDxfId="20"/>
    <tableColumn id="53" xr3:uid="{00000000-0010-0000-0000-000035000000}" name="SGP Salud 20254" dataDxfId="19"/>
    <tableColumn id="62" xr3:uid="{7C7CEB6E-F374-4CFE-9734-C5F0F9CACDEF}" name="SGP Deporte 20255" dataDxfId="18"/>
    <tableColumn id="61" xr3:uid="{3FADCE38-626D-4D04-8E80-59C4EF4A26E2}" name="SGP Cultura 20256" dataDxfId="17"/>
    <tableColumn id="45" xr3:uid="{6E60DE39-5E5F-42D9-8EA9-092D48DC1C96}" name="SGP Libre inversión 20257" dataDxfId="16"/>
    <tableColumn id="43" xr3:uid="{2BAC0D89-AF4D-42C7-B398-E355E1723AC0}" name="SGP Libre destinación 20258" dataDxfId="15"/>
    <tableColumn id="42" xr3:uid="{26B92485-4124-4A13-AFC5-F2B525B9055F}" name="SGP Alimentación escolar 20259" dataDxfId="14"/>
    <tableColumn id="41" xr3:uid="{DE932401-FD8A-4377-94A4-629C2334F09E}" name="SGP Municipios río Magdalena 202510" dataDxfId="13"/>
    <tableColumn id="40" xr3:uid="{1BEDA122-5557-4D48-AF95-BCC1CDE51394}" name="SGP APSB 202511" dataDxfId="12"/>
    <tableColumn id="39" xr3:uid="{08579477-3F83-4D37-83BA-A19DF09AE01D}" name="Crédito 202512" dataDxfId="11"/>
    <tableColumn id="38" xr3:uid="{A6A070B1-2233-4449-B2F2-3342ACF65D94}" name="Transferencias de capital - cofinanciación departamento 202513" dataDxfId="10"/>
    <tableColumn id="37" xr3:uid="{81D561A4-3CB9-4C97-9B09-8163BD53EE55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0"/>
  <sheetViews>
    <sheetView showGridLines="0" tabSelected="1" topLeftCell="AD5" zoomScale="60" zoomScaleNormal="60" workbookViewId="0">
      <selection activeCell="AO13" sqref="AO13"/>
    </sheetView>
  </sheetViews>
  <sheetFormatPr baseColWidth="10" defaultColWidth="11.33203125" defaultRowHeight="15" x14ac:dyDescent="0.2"/>
  <cols>
    <col min="1" max="1" width="24" style="6" customWidth="1"/>
    <col min="2" max="2" width="36.1640625" style="6" customWidth="1"/>
    <col min="3" max="3" width="20.33203125" style="6" customWidth="1"/>
    <col min="4" max="4" width="19.1640625" style="6" customWidth="1"/>
    <col min="5" max="5" width="25.6640625" style="6" customWidth="1"/>
    <col min="6" max="6" width="21.6640625" style="6" customWidth="1"/>
    <col min="7" max="7" width="22.33203125" style="6" customWidth="1"/>
    <col min="8" max="8" width="31.6640625" style="6" customWidth="1"/>
    <col min="9" max="9" width="26.1640625" style="6" customWidth="1"/>
    <col min="10" max="10" width="14.1640625" style="6" customWidth="1"/>
    <col min="11" max="11" width="23.1640625" style="6" customWidth="1"/>
    <col min="12" max="12" width="16.6640625" style="6" customWidth="1"/>
    <col min="13" max="13" width="33.83203125" style="6" customWidth="1"/>
    <col min="14" max="14" width="34.33203125" style="6" customWidth="1"/>
    <col min="15" max="15" width="30.33203125" style="6" customWidth="1"/>
    <col min="16" max="16" width="27.6640625" style="7" customWidth="1"/>
    <col min="17" max="17" width="33.6640625" style="8" customWidth="1"/>
    <col min="18" max="18" width="20.1640625" style="6" bestFit="1" customWidth="1"/>
    <col min="19" max="19" width="25.1640625" style="6" customWidth="1"/>
    <col min="20" max="20" width="26.1640625" style="6" bestFit="1" customWidth="1"/>
    <col min="21" max="21" width="28.33203125" style="6" customWidth="1"/>
    <col min="22" max="22" width="34.1640625" style="6" customWidth="1"/>
    <col min="23" max="23" width="26.83203125" style="6" customWidth="1"/>
    <col min="24" max="24" width="28.83203125" style="6" customWidth="1"/>
    <col min="25" max="25" width="27.1640625" style="6" customWidth="1"/>
    <col min="26" max="26" width="22.1640625" style="6" customWidth="1"/>
    <col min="27" max="27" width="17.6640625" style="6" customWidth="1"/>
    <col min="28" max="39" width="18.33203125" style="6" customWidth="1"/>
    <col min="40" max="41" width="24.33203125" style="6" customWidth="1"/>
    <col min="42" max="51" width="19" style="6" customWidth="1"/>
    <col min="52" max="52" width="26.6640625" style="6" customWidth="1"/>
    <col min="53" max="53" width="25.33203125" style="6" customWidth="1"/>
    <col min="54" max="54" width="19" style="6" customWidth="1"/>
    <col min="55" max="55" width="22.6640625" style="6" customWidth="1"/>
    <col min="56" max="58" width="27.33203125" style="6" customWidth="1"/>
    <col min="59" max="59" width="25.83203125" style="6" customWidth="1"/>
    <col min="60" max="60" width="17.6640625" style="6" customWidth="1"/>
    <col min="61" max="61" width="19.6640625" style="6" customWidth="1"/>
    <col min="62" max="62" width="21.33203125" style="6" customWidth="1"/>
    <col min="63" max="63" width="22.83203125" style="1" bestFit="1" customWidth="1"/>
    <col min="64" max="64" width="33" style="1" bestFit="1" customWidth="1"/>
    <col min="65" max="65" width="28.8320312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640625" style="1" bestFit="1" customWidth="1"/>
    <col min="74" max="74" width="43.33203125" style="1" bestFit="1" customWidth="1"/>
    <col min="75" max="75" width="48.83203125" style="1" bestFit="1" customWidth="1"/>
    <col min="76" max="76" width="39.33203125" style="1" bestFit="1" customWidth="1"/>
    <col min="77" max="77" width="26.83203125" style="1" bestFit="1" customWidth="1"/>
    <col min="78" max="78" width="47" style="1" bestFit="1" customWidth="1"/>
    <col min="79" max="79" width="40" style="1" bestFit="1" customWidth="1"/>
    <col min="80" max="80" width="83.664062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3203125" style="1" bestFit="1" customWidth="1"/>
    <col min="85" max="85" width="24.33203125" style="1" bestFit="1" customWidth="1"/>
    <col min="86" max="86" width="22.83203125" style="1" bestFit="1" customWidth="1"/>
    <col min="87" max="87" width="33.83203125" style="1" bestFit="1" customWidth="1"/>
    <col min="88" max="88" width="29" style="1" bestFit="1" customWidth="1"/>
    <col min="89" max="89" width="29.83203125" style="1" bestFit="1" customWidth="1"/>
    <col min="90" max="90" width="36.33203125" style="1" bestFit="1" customWidth="1"/>
    <col min="91" max="91" width="38.6640625" style="1" bestFit="1" customWidth="1"/>
    <col min="92" max="92" width="42" style="1" bestFit="1" customWidth="1"/>
    <col min="93" max="93" width="47.33203125" style="1" bestFit="1" customWidth="1"/>
    <col min="94" max="94" width="37.8320312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640625" style="1" bestFit="1" customWidth="1"/>
    <col min="99" max="99" width="22" style="1" bestFit="1" customWidth="1"/>
    <col min="100" max="100" width="32.1640625" style="1" bestFit="1" customWidth="1"/>
    <col min="101" max="101" width="28" style="1" bestFit="1" customWidth="1"/>
    <col min="102" max="102" width="57.33203125" style="1" bestFit="1" customWidth="1"/>
    <col min="103" max="103" width="25.164062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64062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3203125" style="1" bestFit="1" customWidth="1"/>
    <col min="114" max="114" width="46" style="1" bestFit="1" customWidth="1"/>
    <col min="115" max="115" width="39.1640625" style="1" bestFit="1" customWidth="1"/>
    <col min="116" max="116" width="82.6640625" style="1" bestFit="1" customWidth="1"/>
    <col min="117" max="117" width="20" style="1" bestFit="1" customWidth="1"/>
    <col min="118" max="118" width="30.164062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6640625" style="1" bestFit="1" customWidth="1"/>
    <col min="125" max="125" width="28.33203125" style="1" bestFit="1" customWidth="1"/>
    <col min="126" max="126" width="35.164062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640625" style="1" bestFit="1" customWidth="1"/>
    <col min="133" max="133" width="37.33203125" style="1" bestFit="1" customWidth="1"/>
    <col min="134" max="134" width="80.83203125" style="1" bestFit="1" customWidth="1"/>
    <col min="135" max="135" width="37.1640625" style="1" bestFit="1" customWidth="1"/>
    <col min="136" max="136" width="22.83203125" style="1" bestFit="1" customWidth="1"/>
    <col min="137" max="137" width="33" style="1" bestFit="1" customWidth="1"/>
    <col min="138" max="138" width="28.8320312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640625" style="1" bestFit="1" customWidth="1"/>
    <col min="147" max="147" width="43.33203125" style="1" bestFit="1" customWidth="1"/>
    <col min="148" max="148" width="48.83203125" style="1" bestFit="1" customWidth="1"/>
    <col min="149" max="149" width="39.33203125" style="1" bestFit="1" customWidth="1"/>
    <col min="150" max="150" width="26.83203125" style="1" bestFit="1" customWidth="1"/>
    <col min="151" max="151" width="47" style="1" bestFit="1" customWidth="1"/>
    <col min="152" max="152" width="40" style="1" bestFit="1" customWidth="1"/>
    <col min="153" max="153" width="83.664062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3203125" style="1" bestFit="1" customWidth="1"/>
    <col min="158" max="158" width="24.33203125" style="1" bestFit="1" customWidth="1"/>
    <col min="159" max="159" width="22.83203125" style="1" bestFit="1" customWidth="1"/>
    <col min="160" max="160" width="33.83203125" style="1" bestFit="1" customWidth="1"/>
    <col min="161" max="161" width="29" style="1" bestFit="1" customWidth="1"/>
    <col min="162" max="162" width="29.83203125" style="1" bestFit="1" customWidth="1"/>
    <col min="163" max="163" width="36.33203125" style="1" bestFit="1" customWidth="1"/>
    <col min="164" max="164" width="38.6640625" style="1" bestFit="1" customWidth="1"/>
    <col min="165" max="165" width="42" style="1" bestFit="1" customWidth="1"/>
    <col min="166" max="166" width="47.33203125" style="1" bestFit="1" customWidth="1"/>
    <col min="167" max="167" width="37.8320312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640625" style="1" bestFit="1" customWidth="1"/>
    <col min="172" max="172" width="22" style="1" bestFit="1" customWidth="1"/>
    <col min="173" max="173" width="32.1640625" style="1" bestFit="1" customWidth="1"/>
    <col min="174" max="174" width="28" style="1" bestFit="1" customWidth="1"/>
    <col min="175" max="175" width="57.33203125" style="1" bestFit="1" customWidth="1"/>
    <col min="176" max="176" width="25.164062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64062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3203125" style="1" bestFit="1" customWidth="1"/>
    <col min="187" max="187" width="46" style="1" bestFit="1" customWidth="1"/>
    <col min="188" max="188" width="39.1640625" style="1" bestFit="1" customWidth="1"/>
    <col min="189" max="189" width="82.6640625" style="1" bestFit="1" customWidth="1"/>
    <col min="190" max="190" width="20" style="1" bestFit="1" customWidth="1"/>
    <col min="191" max="191" width="30.164062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6640625" style="1" bestFit="1" customWidth="1"/>
    <col min="198" max="198" width="28.33203125" style="1" bestFit="1" customWidth="1"/>
    <col min="199" max="199" width="35.164062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640625" style="1" bestFit="1" customWidth="1"/>
    <col min="206" max="206" width="37.33203125" style="1" bestFit="1" customWidth="1"/>
    <col min="207" max="207" width="80.83203125" style="1" bestFit="1" customWidth="1"/>
    <col min="208" max="208" width="37.1640625" style="1" bestFit="1" customWidth="1"/>
    <col min="209" max="209" width="22.83203125" style="1" bestFit="1" customWidth="1"/>
    <col min="210" max="210" width="33" style="1" bestFit="1" customWidth="1"/>
    <col min="211" max="211" width="28.8320312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640625" style="1" bestFit="1" customWidth="1"/>
    <col min="220" max="220" width="43.33203125" style="1" bestFit="1" customWidth="1"/>
    <col min="221" max="221" width="48.83203125" style="1" bestFit="1" customWidth="1"/>
    <col min="222" max="222" width="39.33203125" style="1" bestFit="1" customWidth="1"/>
    <col min="223" max="223" width="26.83203125" style="1" bestFit="1" customWidth="1"/>
    <col min="224" max="224" width="47" style="1" bestFit="1" customWidth="1"/>
    <col min="225" max="225" width="40" style="1" bestFit="1" customWidth="1"/>
    <col min="226" max="226" width="83.664062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3203125" style="1" bestFit="1" customWidth="1"/>
    <col min="231" max="231" width="24.33203125" style="1" bestFit="1" customWidth="1"/>
    <col min="232" max="232" width="22.83203125" style="1" bestFit="1" customWidth="1"/>
    <col min="233" max="233" width="33.83203125" style="1" bestFit="1" customWidth="1"/>
    <col min="234" max="234" width="29" style="1" bestFit="1" customWidth="1"/>
    <col min="235" max="235" width="29.83203125" style="1" bestFit="1" customWidth="1"/>
    <col min="236" max="236" width="36.33203125" style="1" bestFit="1" customWidth="1"/>
    <col min="237" max="237" width="38.6640625" style="1" bestFit="1" customWidth="1"/>
    <col min="238" max="238" width="42" style="1" bestFit="1" customWidth="1"/>
    <col min="239" max="239" width="47.33203125" style="1" bestFit="1" customWidth="1"/>
    <col min="240" max="240" width="37.8320312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640625" style="1" bestFit="1" customWidth="1"/>
    <col min="245" max="245" width="22" style="1" bestFit="1" customWidth="1"/>
    <col min="246" max="246" width="32.1640625" style="1" bestFit="1" customWidth="1"/>
    <col min="247" max="247" width="28" style="1" bestFit="1" customWidth="1"/>
    <col min="248" max="248" width="57.33203125" style="1" bestFit="1" customWidth="1"/>
    <col min="249" max="249" width="25.164062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64062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3203125" style="1" bestFit="1" customWidth="1"/>
    <col min="260" max="260" width="46" style="1" bestFit="1" customWidth="1"/>
    <col min="261" max="261" width="39.1640625" style="1" bestFit="1" customWidth="1"/>
    <col min="262" max="262" width="82.6640625" style="1" bestFit="1" customWidth="1"/>
    <col min="263" max="263" width="20" style="1" bestFit="1" customWidth="1"/>
    <col min="264" max="264" width="30.164062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6640625" style="1" bestFit="1" customWidth="1"/>
    <col min="271" max="271" width="28.33203125" style="1" bestFit="1" customWidth="1"/>
    <col min="272" max="272" width="35.164062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640625" style="1" bestFit="1" customWidth="1"/>
    <col min="279" max="279" width="37.33203125" style="1" bestFit="1" customWidth="1"/>
    <col min="280" max="280" width="80.83203125" style="1" bestFit="1" customWidth="1"/>
    <col min="281" max="281" width="37.1640625" style="1" bestFit="1" customWidth="1"/>
    <col min="282" max="282" width="22.83203125" style="1" bestFit="1" customWidth="1"/>
    <col min="283" max="283" width="33" style="1" bestFit="1" customWidth="1"/>
    <col min="284" max="284" width="28.8320312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640625" style="1" bestFit="1" customWidth="1"/>
    <col min="293" max="293" width="43.33203125" style="1" bestFit="1" customWidth="1"/>
    <col min="294" max="294" width="48.83203125" style="1" bestFit="1" customWidth="1"/>
    <col min="295" max="295" width="39.33203125" style="1" bestFit="1" customWidth="1"/>
    <col min="296" max="296" width="26.83203125" style="1" bestFit="1" customWidth="1"/>
    <col min="297" max="297" width="47" style="1" bestFit="1" customWidth="1"/>
    <col min="298" max="298" width="40" style="1" bestFit="1" customWidth="1"/>
    <col min="299" max="299" width="83.664062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3203125" style="1" bestFit="1" customWidth="1"/>
    <col min="304" max="304" width="24.33203125" style="1" bestFit="1" customWidth="1"/>
    <col min="305" max="305" width="22.83203125" style="1" bestFit="1" customWidth="1"/>
    <col min="306" max="306" width="33.83203125" style="1" bestFit="1" customWidth="1"/>
    <col min="307" max="307" width="29" style="1" bestFit="1" customWidth="1"/>
    <col min="308" max="308" width="29.83203125" style="1" bestFit="1" customWidth="1"/>
    <col min="309" max="309" width="36.33203125" style="1" bestFit="1" customWidth="1"/>
    <col min="310" max="310" width="38.6640625" style="1" bestFit="1" customWidth="1"/>
    <col min="311" max="311" width="42" style="1" bestFit="1" customWidth="1"/>
    <col min="312" max="312" width="47.33203125" style="1" bestFit="1" customWidth="1"/>
    <col min="313" max="313" width="37.8320312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640625" style="1" bestFit="1" customWidth="1"/>
    <col min="318" max="318" width="22" style="1" bestFit="1" customWidth="1"/>
    <col min="319" max="319" width="32.1640625" style="1" bestFit="1" customWidth="1"/>
    <col min="320" max="320" width="28" style="1" bestFit="1" customWidth="1"/>
    <col min="321" max="321" width="57.33203125" style="1" bestFit="1" customWidth="1"/>
    <col min="322" max="322" width="25.164062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64062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3203125" style="1" bestFit="1" customWidth="1"/>
    <col min="333" max="333" width="46" style="1" bestFit="1" customWidth="1"/>
    <col min="334" max="334" width="39.1640625" style="1" bestFit="1" customWidth="1"/>
    <col min="335" max="335" width="82.6640625" style="1" bestFit="1" customWidth="1"/>
    <col min="336" max="336" width="20" style="1" bestFit="1" customWidth="1"/>
    <col min="337" max="337" width="30.164062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6640625" style="1" bestFit="1" customWidth="1"/>
    <col min="344" max="344" width="28.33203125" style="1" bestFit="1" customWidth="1"/>
    <col min="345" max="345" width="35.164062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640625" style="1" bestFit="1" customWidth="1"/>
    <col min="352" max="352" width="37.33203125" style="1" bestFit="1" customWidth="1"/>
    <col min="353" max="353" width="80.83203125" style="1" bestFit="1" customWidth="1"/>
    <col min="354" max="354" width="37.1640625" style="1" bestFit="1" customWidth="1"/>
    <col min="355" max="16384" width="11.33203125" style="1"/>
  </cols>
  <sheetData>
    <row r="1" spans="1:62" ht="30" customHeight="1" x14ac:dyDescent="0.2">
      <c r="A1" s="44"/>
      <c r="B1" s="44"/>
      <c r="C1" s="45" t="s">
        <v>34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7"/>
      <c r="BH1" s="16" t="s">
        <v>35</v>
      </c>
      <c r="BI1" s="17"/>
      <c r="BJ1" s="18"/>
    </row>
    <row r="2" spans="1:62" ht="30" customHeight="1" x14ac:dyDescent="0.2">
      <c r="A2" s="44"/>
      <c r="B2" s="44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7"/>
      <c r="BH2" s="16" t="s">
        <v>41</v>
      </c>
      <c r="BI2" s="17"/>
      <c r="BJ2" s="18"/>
    </row>
    <row r="3" spans="1:62" ht="30" customHeight="1" x14ac:dyDescent="0.2">
      <c r="A3" s="44"/>
      <c r="B3" s="44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7"/>
      <c r="BH3" s="16" t="s">
        <v>42</v>
      </c>
      <c r="BI3" s="17"/>
      <c r="BJ3" s="18"/>
    </row>
    <row r="4" spans="1:62" ht="30" customHeight="1" x14ac:dyDescent="0.2">
      <c r="A4" s="44"/>
      <c r="B4" s="44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50"/>
      <c r="BH4" s="19" t="s">
        <v>43</v>
      </c>
      <c r="BI4" s="20"/>
      <c r="BJ4" s="21"/>
    </row>
    <row r="5" spans="1:62" ht="23.25" customHeight="1" x14ac:dyDescent="0.2">
      <c r="P5" s="6"/>
      <c r="Q5" s="6"/>
      <c r="BJ5" s="12"/>
    </row>
    <row r="6" spans="1:62" ht="28.5" customHeight="1" thickBot="1" x14ac:dyDescent="0.25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7" customHeight="1" thickBot="1" x14ac:dyDescent="0.25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5" customHeight="1" thickBot="1" x14ac:dyDescent="0.25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" customHeight="1" thickBot="1" x14ac:dyDescent="0.25">
      <c r="A9" s="56" t="s">
        <v>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3" t="s">
        <v>28</v>
      </c>
      <c r="P9" s="54"/>
      <c r="Q9" s="55"/>
      <c r="R9" s="53" t="s">
        <v>27</v>
      </c>
      <c r="S9" s="54"/>
      <c r="T9" s="54"/>
      <c r="U9" s="54"/>
      <c r="V9" s="54"/>
      <c r="W9" s="54"/>
      <c r="X9" s="54"/>
      <c r="Y9" s="54"/>
      <c r="Z9" s="57" t="s">
        <v>26</v>
      </c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9"/>
      <c r="AO9" s="53" t="s">
        <v>25</v>
      </c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5"/>
      <c r="BH9" s="51" t="s">
        <v>22</v>
      </c>
      <c r="BI9" s="52"/>
      <c r="BJ9" s="15"/>
    </row>
    <row r="10" spans="1:62" s="2" customFormat="1" ht="57" customHeight="1" thickBot="1" x14ac:dyDescent="0.2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32" customFormat="1" ht="152" x14ac:dyDescent="0.2">
      <c r="A11" s="22">
        <v>23</v>
      </c>
      <c r="B11" s="22" t="s">
        <v>74</v>
      </c>
      <c r="C11" s="22" t="s">
        <v>75</v>
      </c>
      <c r="D11" s="22" t="s">
        <v>76</v>
      </c>
      <c r="E11" s="22" t="s">
        <v>77</v>
      </c>
      <c r="F11" s="22" t="s">
        <v>78</v>
      </c>
      <c r="G11" s="22" t="s">
        <v>79</v>
      </c>
      <c r="H11" s="22">
        <v>240906300</v>
      </c>
      <c r="I11" s="22" t="s">
        <v>80</v>
      </c>
      <c r="J11" s="23">
        <v>1</v>
      </c>
      <c r="K11" s="22" t="s">
        <v>81</v>
      </c>
      <c r="L11" s="22" t="s">
        <v>115</v>
      </c>
      <c r="M11" s="23">
        <v>1</v>
      </c>
      <c r="N11" s="22">
        <v>1</v>
      </c>
      <c r="O11" s="24"/>
      <c r="P11" s="25">
        <f>+Tabla1[[#This Row],[Meta Ejecutada Vigencia4]]/Tabla1[[#This Row],[Meta Programada Vigencia]]</f>
        <v>0</v>
      </c>
      <c r="Q11" s="25">
        <f>+Tabla1[[#This Row],[Meta Ejecutada Vigencia4]]/Tabla1[[#This Row],[Meta Programada Cuatrienio3]]</f>
        <v>0</v>
      </c>
      <c r="R11" s="24"/>
      <c r="S11" s="24"/>
      <c r="T11" s="26"/>
      <c r="U11" s="26"/>
      <c r="V11" s="24"/>
      <c r="W11" s="24"/>
      <c r="X11" s="24"/>
      <c r="Y11" s="24"/>
      <c r="Z11" s="27">
        <v>470000000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7"/>
      <c r="AN11" s="28">
        <f>SUM(Tabla1[[#This Row],[Recursos propios 2025]:[Otros 2025]])</f>
        <v>470000000</v>
      </c>
      <c r="AO11" s="29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8">
        <f>SUM(Tabla1[[#This Row],[Recursos propios 20252]:[Otros 202515]])</f>
        <v>0</v>
      </c>
      <c r="BD11" s="25">
        <f>+Tabla1[[#This Row],[Total Comprometido 2025]]/Tabla1[[#This Row],[Total 2025]]</f>
        <v>0</v>
      </c>
      <c r="BE11" s="30"/>
      <c r="BF11" s="30"/>
      <c r="BG11" s="26"/>
      <c r="BH11" s="22" t="s">
        <v>117</v>
      </c>
      <c r="BI11" s="31" t="s">
        <v>120</v>
      </c>
      <c r="BJ11" s="22">
        <v>16</v>
      </c>
    </row>
    <row r="12" spans="1:62" s="37" customFormat="1" ht="76" x14ac:dyDescent="0.2">
      <c r="A12" s="33">
        <v>24</v>
      </c>
      <c r="B12" s="33" t="s">
        <v>74</v>
      </c>
      <c r="C12" s="33" t="s">
        <v>75</v>
      </c>
      <c r="D12" s="33" t="s">
        <v>76</v>
      </c>
      <c r="E12" s="33" t="s">
        <v>77</v>
      </c>
      <c r="F12" s="33" t="s">
        <v>82</v>
      </c>
      <c r="G12" s="33" t="s">
        <v>83</v>
      </c>
      <c r="H12" s="33">
        <v>240904500</v>
      </c>
      <c r="I12" s="33" t="s">
        <v>84</v>
      </c>
      <c r="J12" s="33">
        <v>0</v>
      </c>
      <c r="K12" s="33" t="s">
        <v>85</v>
      </c>
      <c r="L12" s="33" t="s">
        <v>116</v>
      </c>
      <c r="M12" s="33">
        <v>24.7</v>
      </c>
      <c r="N12" s="33">
        <v>6.1749999999999998</v>
      </c>
      <c r="O12" s="34"/>
      <c r="P12" s="35">
        <f>+Tabla1[[#This Row],[Meta Ejecutada Vigencia4]]/Tabla1[[#This Row],[Meta Programada Vigencia]]</f>
        <v>0</v>
      </c>
      <c r="Q12" s="35">
        <f>+Tabla1[[#This Row],[Meta Ejecutada Vigencia4]]/Tabla1[[#This Row],[Meta Programada Cuatrienio3]]</f>
        <v>0</v>
      </c>
      <c r="R12" s="34"/>
      <c r="S12" s="34"/>
      <c r="T12" s="34"/>
      <c r="U12" s="34"/>
      <c r="V12" s="34"/>
      <c r="W12" s="34"/>
      <c r="X12" s="34"/>
      <c r="Y12" s="24"/>
      <c r="Z12" s="27">
        <v>350000000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7"/>
      <c r="AN12" s="36">
        <f>SUM(Tabla1[[#This Row],[Recursos propios 2025]:[Otros 2025]])</f>
        <v>350000000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36">
        <f>SUM(Tabla1[[#This Row],[Recursos propios 20252]:[Otros 202515]])</f>
        <v>0</v>
      </c>
      <c r="BD12" s="25">
        <f>+Tabla1[[#This Row],[Total Comprometido 2025]]/Tabla1[[#This Row],[Total 2025]]</f>
        <v>0</v>
      </c>
      <c r="BE12" s="29"/>
      <c r="BF12" s="29"/>
      <c r="BG12" s="29"/>
      <c r="BH12" s="33" t="s">
        <v>117</v>
      </c>
      <c r="BI12" s="31" t="s">
        <v>120</v>
      </c>
      <c r="BJ12" s="33" t="s">
        <v>118</v>
      </c>
    </row>
    <row r="13" spans="1:62" s="37" customFormat="1" ht="76" x14ac:dyDescent="0.2">
      <c r="A13" s="33">
        <v>115</v>
      </c>
      <c r="B13" s="33" t="s">
        <v>86</v>
      </c>
      <c r="C13" s="33" t="s">
        <v>75</v>
      </c>
      <c r="D13" s="33" t="s">
        <v>76</v>
      </c>
      <c r="E13" s="33" t="s">
        <v>77</v>
      </c>
      <c r="F13" s="33" t="s">
        <v>88</v>
      </c>
      <c r="G13" s="33" t="s">
        <v>89</v>
      </c>
      <c r="H13" s="33">
        <v>240900300</v>
      </c>
      <c r="I13" s="33" t="s">
        <v>90</v>
      </c>
      <c r="J13" s="33">
        <v>72000</v>
      </c>
      <c r="K13" s="33" t="s">
        <v>91</v>
      </c>
      <c r="L13" s="33" t="s">
        <v>116</v>
      </c>
      <c r="M13" s="33">
        <v>72000</v>
      </c>
      <c r="N13" s="33">
        <v>18000</v>
      </c>
      <c r="O13" s="24"/>
      <c r="P13" s="35">
        <f>+Tabla1[[#This Row],[Meta Ejecutada Vigencia4]]/Tabla1[[#This Row],[Meta Programada Vigencia]]</f>
        <v>0</v>
      </c>
      <c r="Q13" s="35">
        <f>+Tabla1[[#This Row],[Meta Ejecutada Vigencia4]]/Tabla1[[#This Row],[Meta Programada Cuatrienio3]]</f>
        <v>0</v>
      </c>
      <c r="R13" s="34"/>
      <c r="S13" s="34"/>
      <c r="T13" s="34"/>
      <c r="U13" s="34"/>
      <c r="V13" s="34"/>
      <c r="W13" s="34"/>
      <c r="X13" s="34"/>
      <c r="Y13" s="24"/>
      <c r="Z13" s="27">
        <v>350000000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7">
        <v>80000000</v>
      </c>
      <c r="AN13" s="36">
        <f>SUM(Tabla1[[#This Row],[Recursos propios 2025]:[Otros 2025]])</f>
        <v>430000000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36">
        <f>SUM(Tabla1[[#This Row],[Recursos propios 20252]:[Otros 202515]])</f>
        <v>0</v>
      </c>
      <c r="BD13" s="25">
        <f>+Tabla1[[#This Row],[Total Comprometido 2025]]/Tabla1[[#This Row],[Total 2025]]</f>
        <v>0</v>
      </c>
      <c r="BE13" s="30"/>
      <c r="BF13" s="30"/>
      <c r="BG13" s="29"/>
      <c r="BH13" s="33" t="s">
        <v>117</v>
      </c>
      <c r="BI13" s="31" t="s">
        <v>120</v>
      </c>
      <c r="BJ13" s="33">
        <v>11</v>
      </c>
    </row>
    <row r="14" spans="1:62" s="37" customFormat="1" ht="152" x14ac:dyDescent="0.2">
      <c r="A14" s="22">
        <v>116</v>
      </c>
      <c r="B14" s="22" t="s">
        <v>86</v>
      </c>
      <c r="C14" s="22" t="s">
        <v>75</v>
      </c>
      <c r="D14" s="22" t="s">
        <v>76</v>
      </c>
      <c r="E14" s="22" t="s">
        <v>77</v>
      </c>
      <c r="F14" s="22" t="s">
        <v>92</v>
      </c>
      <c r="G14" s="22" t="s">
        <v>93</v>
      </c>
      <c r="H14" s="22">
        <v>240903900</v>
      </c>
      <c r="I14" s="22" t="s">
        <v>94</v>
      </c>
      <c r="J14" s="23">
        <v>58.57</v>
      </c>
      <c r="K14" s="22" t="s">
        <v>85</v>
      </c>
      <c r="L14" s="22" t="s">
        <v>116</v>
      </c>
      <c r="M14" s="38">
        <v>58.57</v>
      </c>
      <c r="N14" s="39">
        <v>14.6425</v>
      </c>
      <c r="O14" s="24"/>
      <c r="P14" s="35">
        <f>+Tabla1[[#This Row],[Meta Ejecutada Vigencia4]]/Tabla1[[#This Row],[Meta Programada Vigencia]]</f>
        <v>0</v>
      </c>
      <c r="Q14" s="35">
        <f>+Tabla1[[#This Row],[Meta Ejecutada Vigencia4]]/Tabla1[[#This Row],[Meta Programada Cuatrienio3]]</f>
        <v>0</v>
      </c>
      <c r="R14" s="34"/>
      <c r="S14" s="34"/>
      <c r="T14" s="34"/>
      <c r="U14" s="34"/>
      <c r="V14" s="34"/>
      <c r="W14" s="34"/>
      <c r="X14" s="34"/>
      <c r="Y14" s="24"/>
      <c r="Z14" s="27">
        <v>324083638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7"/>
      <c r="AN14" s="36">
        <f>SUM(Tabla1[[#This Row],[Recursos propios 2025]:[Otros 2025]])</f>
        <v>324083638</v>
      </c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36">
        <f>SUM(Tabla1[[#This Row],[Recursos propios 20252]:[Otros 202515]])</f>
        <v>0</v>
      </c>
      <c r="BD14" s="25">
        <f>+Tabla1[[#This Row],[Total Comprometido 2025]]/Tabla1[[#This Row],[Total 2025]]</f>
        <v>0</v>
      </c>
      <c r="BE14" s="29"/>
      <c r="BF14" s="29"/>
      <c r="BG14" s="29"/>
      <c r="BH14" s="22" t="s">
        <v>117</v>
      </c>
      <c r="BI14" s="31" t="s">
        <v>120</v>
      </c>
      <c r="BJ14" s="22">
        <v>11</v>
      </c>
    </row>
    <row r="15" spans="1:62" s="37" customFormat="1" ht="95" x14ac:dyDescent="0.2">
      <c r="A15" s="33">
        <v>117</v>
      </c>
      <c r="B15" s="33" t="s">
        <v>86</v>
      </c>
      <c r="C15" s="33" t="s">
        <v>75</v>
      </c>
      <c r="D15" s="33" t="s">
        <v>76</v>
      </c>
      <c r="E15" s="33" t="s">
        <v>77</v>
      </c>
      <c r="F15" s="33" t="s">
        <v>95</v>
      </c>
      <c r="G15" s="33" t="s">
        <v>96</v>
      </c>
      <c r="H15" s="33">
        <v>240906400</v>
      </c>
      <c r="I15" s="33" t="s">
        <v>97</v>
      </c>
      <c r="J15" s="33">
        <v>3</v>
      </c>
      <c r="K15" s="33" t="s">
        <v>81</v>
      </c>
      <c r="L15" s="33" t="s">
        <v>116</v>
      </c>
      <c r="M15" s="33">
        <v>5</v>
      </c>
      <c r="N15" s="33">
        <v>5</v>
      </c>
      <c r="O15" s="40"/>
      <c r="P15" s="41">
        <f>+Tabla1[[#This Row],[Meta Ejecutada Vigencia4]]/Tabla1[[#This Row],[Meta Programada Vigencia]]</f>
        <v>0</v>
      </c>
      <c r="Q15" s="41">
        <f>+Tabla1[[#This Row],[Meta Ejecutada Vigencia4]]/Tabla1[[#This Row],[Meta Programada Cuatrienio3]]</f>
        <v>0</v>
      </c>
      <c r="R15" s="40"/>
      <c r="S15" s="40"/>
      <c r="T15" s="40"/>
      <c r="U15" s="40"/>
      <c r="V15" s="40"/>
      <c r="W15" s="40"/>
      <c r="X15" s="40"/>
      <c r="Y15" s="24"/>
      <c r="Z15" s="27">
        <v>180000000</v>
      </c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27"/>
      <c r="AN15" s="43">
        <f>SUM(Tabla1[[#This Row],[Recursos propios 2025]:[Otros 2025]])</f>
        <v>180000000</v>
      </c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3">
        <f>SUM(Tabla1[[#This Row],[Recursos propios 20252]:[Otros 202515]])</f>
        <v>0</v>
      </c>
      <c r="BD15" s="25">
        <f>+Tabla1[[#This Row],[Total Comprometido 2025]]/Tabla1[[#This Row],[Total 2025]]</f>
        <v>0</v>
      </c>
      <c r="BE15" s="30"/>
      <c r="BF15" s="30"/>
      <c r="BG15" s="42"/>
      <c r="BH15" s="33" t="s">
        <v>117</v>
      </c>
      <c r="BI15" s="31" t="s">
        <v>120</v>
      </c>
      <c r="BJ15" s="33">
        <v>11</v>
      </c>
    </row>
    <row r="16" spans="1:62" s="37" customFormat="1" ht="114" x14ac:dyDescent="0.2">
      <c r="A16" s="22">
        <v>118</v>
      </c>
      <c r="B16" s="22" t="s">
        <v>86</v>
      </c>
      <c r="C16" s="22" t="s">
        <v>75</v>
      </c>
      <c r="D16" s="22" t="s">
        <v>76</v>
      </c>
      <c r="E16" s="22" t="s">
        <v>77</v>
      </c>
      <c r="F16" s="22" t="s">
        <v>98</v>
      </c>
      <c r="G16" s="22" t="s">
        <v>99</v>
      </c>
      <c r="H16" s="22">
        <v>240906200</v>
      </c>
      <c r="I16" s="22" t="s">
        <v>100</v>
      </c>
      <c r="J16" s="23">
        <v>0</v>
      </c>
      <c r="K16" s="22" t="s">
        <v>81</v>
      </c>
      <c r="L16" s="22" t="s">
        <v>116</v>
      </c>
      <c r="M16" s="23">
        <v>1300</v>
      </c>
      <c r="N16" s="22">
        <v>650</v>
      </c>
      <c r="O16" s="34"/>
      <c r="P16" s="35">
        <f>+Tabla1[[#This Row],[Meta Ejecutada Vigencia4]]/Tabla1[[#This Row],[Meta Programada Vigencia]]</f>
        <v>0</v>
      </c>
      <c r="Q16" s="35">
        <f>+Tabla1[[#This Row],[Meta Ejecutada Vigencia4]]/Tabla1[[#This Row],[Meta Programada Cuatrienio3]]</f>
        <v>0</v>
      </c>
      <c r="R16" s="34"/>
      <c r="S16" s="34"/>
      <c r="T16" s="34"/>
      <c r="U16" s="34"/>
      <c r="V16" s="34"/>
      <c r="W16" s="34"/>
      <c r="X16" s="34"/>
      <c r="Y16" s="34"/>
      <c r="Z16" s="27">
        <v>700000000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7"/>
      <c r="AN16" s="36">
        <f>SUM(Tabla1[[#This Row],[Recursos propios 2025]:[Otros 2025]])</f>
        <v>700000000</v>
      </c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36">
        <f>SUM(Tabla1[[#This Row],[Recursos propios 20252]:[Otros 202515]])</f>
        <v>0</v>
      </c>
      <c r="BD16" s="25">
        <f>+Tabla1[[#This Row],[Total Comprometido 2025]]/Tabla1[[#This Row],[Total 2025]]</f>
        <v>0</v>
      </c>
      <c r="BE16" s="29"/>
      <c r="BF16" s="29"/>
      <c r="BG16" s="29"/>
      <c r="BH16" s="22" t="s">
        <v>117</v>
      </c>
      <c r="BI16" s="31" t="s">
        <v>120</v>
      </c>
      <c r="BJ16" s="22">
        <v>11</v>
      </c>
    </row>
    <row r="17" spans="1:62" s="37" customFormat="1" ht="95" x14ac:dyDescent="0.2">
      <c r="A17" s="33">
        <v>119</v>
      </c>
      <c r="B17" s="33" t="s">
        <v>86</v>
      </c>
      <c r="C17" s="33" t="s">
        <v>87</v>
      </c>
      <c r="D17" s="33" t="s">
        <v>101</v>
      </c>
      <c r="E17" s="33" t="s">
        <v>102</v>
      </c>
      <c r="F17" s="33" t="s">
        <v>103</v>
      </c>
      <c r="G17" s="33" t="s">
        <v>104</v>
      </c>
      <c r="H17" s="33">
        <v>459903100</v>
      </c>
      <c r="I17" s="33" t="s">
        <v>105</v>
      </c>
      <c r="J17" s="33">
        <v>1</v>
      </c>
      <c r="K17" s="33" t="s">
        <v>81</v>
      </c>
      <c r="L17" s="33" t="s">
        <v>115</v>
      </c>
      <c r="M17" s="33">
        <v>1</v>
      </c>
      <c r="N17" s="33">
        <v>1</v>
      </c>
      <c r="O17" s="40"/>
      <c r="P17" s="41">
        <f>+Tabla1[[#This Row],[Meta Ejecutada Vigencia4]]/Tabla1[[#This Row],[Meta Programada Vigencia]]</f>
        <v>0</v>
      </c>
      <c r="Q17" s="41">
        <f>+Tabla1[[#This Row],[Meta Ejecutada Vigencia4]]/Tabla1[[#This Row],[Meta Programada Cuatrienio3]]</f>
        <v>0</v>
      </c>
      <c r="R17" s="40"/>
      <c r="S17" s="40"/>
      <c r="T17" s="40"/>
      <c r="U17" s="40"/>
      <c r="V17" s="40"/>
      <c r="W17" s="40"/>
      <c r="X17" s="40"/>
      <c r="Y17" s="40"/>
      <c r="Z17" s="27">
        <v>350000000</v>
      </c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27">
        <v>560000000</v>
      </c>
      <c r="AN17" s="43">
        <f>SUM(Tabla1[[#This Row],[Recursos propios 2025]:[Otros 2025]])</f>
        <v>910000000</v>
      </c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3">
        <f>SUM(Tabla1[[#This Row],[Recursos propios 20252]:[Otros 202515]])</f>
        <v>0</v>
      </c>
      <c r="BD17" s="25">
        <f>+Tabla1[[#This Row],[Total Comprometido 2025]]/Tabla1[[#This Row],[Total 2025]]</f>
        <v>0</v>
      </c>
      <c r="BE17" s="42"/>
      <c r="BF17" s="42"/>
      <c r="BG17" s="42"/>
      <c r="BH17" s="33" t="s">
        <v>117</v>
      </c>
      <c r="BI17" s="31" t="s">
        <v>120</v>
      </c>
      <c r="BJ17" s="33" t="s">
        <v>119</v>
      </c>
    </row>
    <row r="18" spans="1:62" s="37" customFormat="1" ht="95" x14ac:dyDescent="0.2">
      <c r="A18" s="22">
        <v>120</v>
      </c>
      <c r="B18" s="22" t="s">
        <v>86</v>
      </c>
      <c r="C18" s="22" t="s">
        <v>87</v>
      </c>
      <c r="D18" s="22" t="s">
        <v>101</v>
      </c>
      <c r="E18" s="22" t="s">
        <v>102</v>
      </c>
      <c r="F18" s="22" t="s">
        <v>106</v>
      </c>
      <c r="G18" s="22" t="s">
        <v>107</v>
      </c>
      <c r="H18" s="22">
        <v>459901200</v>
      </c>
      <c r="I18" s="22" t="s">
        <v>108</v>
      </c>
      <c r="J18" s="23">
        <v>1</v>
      </c>
      <c r="K18" s="22" t="s">
        <v>81</v>
      </c>
      <c r="L18" s="22" t="s">
        <v>115</v>
      </c>
      <c r="M18" s="23">
        <v>1</v>
      </c>
      <c r="N18" s="22">
        <v>1</v>
      </c>
      <c r="O18" s="34"/>
      <c r="P18" s="35">
        <f>+Tabla1[[#This Row],[Meta Ejecutada Vigencia4]]/Tabla1[[#This Row],[Meta Programada Vigencia]]</f>
        <v>0</v>
      </c>
      <c r="Q18" s="35">
        <f>+Tabla1[[#This Row],[Meta Ejecutada Vigencia4]]/Tabla1[[#This Row],[Meta Programada Cuatrienio3]]</f>
        <v>0</v>
      </c>
      <c r="R18" s="34"/>
      <c r="S18" s="34"/>
      <c r="T18" s="34"/>
      <c r="U18" s="34"/>
      <c r="V18" s="34"/>
      <c r="W18" s="34"/>
      <c r="X18" s="34"/>
      <c r="Y18" s="34"/>
      <c r="Z18" s="27">
        <v>480000000</v>
      </c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7">
        <v>982345309</v>
      </c>
      <c r="AN18" s="36">
        <f>SUM(Tabla1[[#This Row],[Recursos propios 2025]:[Otros 2025]])</f>
        <v>1462345309</v>
      </c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36">
        <f>SUM(Tabla1[[#This Row],[Recursos propios 20252]:[Otros 202515]])</f>
        <v>0</v>
      </c>
      <c r="BD18" s="25">
        <f>+Tabla1[[#This Row],[Total Comprometido 2025]]/Tabla1[[#This Row],[Total 2025]]</f>
        <v>0</v>
      </c>
      <c r="BE18" s="29"/>
      <c r="BF18" s="29"/>
      <c r="BG18" s="29"/>
      <c r="BH18" s="22" t="s">
        <v>117</v>
      </c>
      <c r="BI18" s="31" t="s">
        <v>120</v>
      </c>
      <c r="BJ18" s="22" t="s">
        <v>119</v>
      </c>
    </row>
    <row r="19" spans="1:62" s="37" customFormat="1" ht="228" x14ac:dyDescent="0.2">
      <c r="A19" s="33">
        <v>121</v>
      </c>
      <c r="B19" s="33" t="s">
        <v>86</v>
      </c>
      <c r="C19" s="33" t="s">
        <v>75</v>
      </c>
      <c r="D19" s="33" t="s">
        <v>76</v>
      </c>
      <c r="E19" s="33" t="s">
        <v>77</v>
      </c>
      <c r="F19" s="33" t="s">
        <v>109</v>
      </c>
      <c r="G19" s="33" t="s">
        <v>110</v>
      </c>
      <c r="H19" s="33">
        <v>240900700</v>
      </c>
      <c r="I19" s="33" t="s">
        <v>111</v>
      </c>
      <c r="J19" s="33">
        <v>1</v>
      </c>
      <c r="K19" s="33" t="s">
        <v>81</v>
      </c>
      <c r="L19" s="33" t="s">
        <v>115</v>
      </c>
      <c r="M19" s="33">
        <v>1</v>
      </c>
      <c r="N19" s="33">
        <v>1</v>
      </c>
      <c r="O19" s="40"/>
      <c r="P19" s="41">
        <f>+Tabla1[[#This Row],[Meta Ejecutada Vigencia4]]/Tabla1[[#This Row],[Meta Programada Vigencia]]</f>
        <v>0</v>
      </c>
      <c r="Q19" s="41">
        <f>+Tabla1[[#This Row],[Meta Ejecutada Vigencia4]]/Tabla1[[#This Row],[Meta Programada Cuatrienio3]]</f>
        <v>0</v>
      </c>
      <c r="R19" s="40"/>
      <c r="S19" s="40"/>
      <c r="T19" s="40"/>
      <c r="U19" s="40"/>
      <c r="V19" s="40"/>
      <c r="W19" s="40"/>
      <c r="X19" s="40"/>
      <c r="Y19" s="40"/>
      <c r="Z19" s="27">
        <v>300000000</v>
      </c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27"/>
      <c r="AN19" s="43">
        <f>SUM(Tabla1[[#This Row],[Recursos propios 2025]:[Otros 2025]])</f>
        <v>300000000</v>
      </c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3">
        <f>SUM(Tabla1[[#This Row],[Recursos propios 20252]:[Otros 202515]])</f>
        <v>0</v>
      </c>
      <c r="BD19" s="25">
        <f>+Tabla1[[#This Row],[Total Comprometido 2025]]/Tabla1[[#This Row],[Total 2025]]</f>
        <v>0</v>
      </c>
      <c r="BE19" s="42"/>
      <c r="BF19" s="42"/>
      <c r="BG19" s="42"/>
      <c r="BH19" s="33" t="s">
        <v>117</v>
      </c>
      <c r="BI19" s="31" t="s">
        <v>120</v>
      </c>
      <c r="BJ19" s="33">
        <v>16</v>
      </c>
    </row>
    <row r="20" spans="1:62" s="37" customFormat="1" ht="114" x14ac:dyDescent="0.2">
      <c r="A20" s="33">
        <v>283</v>
      </c>
      <c r="B20" s="33" t="s">
        <v>86</v>
      </c>
      <c r="C20" s="33" t="s">
        <v>75</v>
      </c>
      <c r="D20" s="33" t="s">
        <v>76</v>
      </c>
      <c r="E20" s="33" t="s">
        <v>77</v>
      </c>
      <c r="F20" s="33" t="s">
        <v>112</v>
      </c>
      <c r="G20" s="33" t="s">
        <v>113</v>
      </c>
      <c r="H20" s="33">
        <v>240901100</v>
      </c>
      <c r="I20" s="33" t="s">
        <v>114</v>
      </c>
      <c r="J20" s="33">
        <v>1</v>
      </c>
      <c r="K20" s="33" t="s">
        <v>81</v>
      </c>
      <c r="L20" s="33" t="s">
        <v>116</v>
      </c>
      <c r="M20" s="33">
        <v>1</v>
      </c>
      <c r="N20" s="33">
        <v>0</v>
      </c>
      <c r="O20" s="34"/>
      <c r="P20" s="35" t="e">
        <f>+Tabla1[[#This Row],[Meta Ejecutada Vigencia4]]/Tabla1[[#This Row],[Meta Programada Vigencia]]</f>
        <v>#DIV/0!</v>
      </c>
      <c r="Q20" s="35">
        <f>+Tabla1[[#This Row],[Meta Ejecutada Vigencia4]]/Tabla1[[#This Row],[Meta Programada Cuatrienio3]]</f>
        <v>0</v>
      </c>
      <c r="R20" s="34"/>
      <c r="S20" s="34"/>
      <c r="T20" s="34"/>
      <c r="U20" s="34"/>
      <c r="V20" s="34"/>
      <c r="W20" s="34"/>
      <c r="X20" s="34"/>
      <c r="Y20" s="34"/>
      <c r="Z20" s="27">
        <v>0</v>
      </c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7">
        <v>0</v>
      </c>
      <c r="AN20" s="36">
        <f>SUM(Tabla1[[#This Row],[Recursos propios 2025]:[Otros 2025]])</f>
        <v>0</v>
      </c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36">
        <f>SUM(Tabla1[[#This Row],[Recursos propios 20252]:[Otros 202515]])</f>
        <v>0</v>
      </c>
      <c r="BD20" s="25" t="e">
        <f>+Tabla1[[#This Row],[Total Comprometido 2025]]/Tabla1[[#This Row],[Total 2025]]</f>
        <v>#DIV/0!</v>
      </c>
      <c r="BE20" s="29"/>
      <c r="BF20" s="29"/>
      <c r="BG20" s="29"/>
      <c r="BH20" s="33" t="s">
        <v>117</v>
      </c>
      <c r="BI20" s="31" t="s">
        <v>120</v>
      </c>
      <c r="BJ20" s="33">
        <v>9</v>
      </c>
    </row>
  </sheetData>
  <sheetProtection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D S</cp:lastModifiedBy>
  <dcterms:created xsi:type="dcterms:W3CDTF">2024-06-03T22:05:35Z</dcterms:created>
  <dcterms:modified xsi:type="dcterms:W3CDTF">2024-12-15T23:00:46Z</dcterms:modified>
</cp:coreProperties>
</file>